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Area" localSheetId="0">'доходы'!$A$1:$F$31</definedName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<sst xmlns="http://schemas.openxmlformats.org/spreadsheetml/2006/main" count="141" uniqueCount="137">
  <si>
    <t>Информация об исполнении бюджета Сладковского сельского поселения
 по доходам на 01.09.2020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</si>
  <si>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</si>
  <si>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</si>
  <si>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</si>
  <si>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</si>
  <si>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01.09.2020,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</si>
  <si>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</si>
  <si>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</si>
  <si>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</si>
  <si>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</si>
  <si>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</si>
  <si>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</si>
  <si>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</si>
  <si>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</si>
  <si>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</si>
  <si>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</si>
  <si>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</si>
  <si>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</si>
  <si>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</si>
  <si>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</si>
  <si>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</si>
  <si>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</si>
  <si>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</si>
  <si>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</si>
  <si>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</si>
  <si>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</si>
  <si>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</si>
  <si>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</si>
  <si>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</si>
  <si>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</si>
  <si>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</si>
  <si>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</si>
  <si>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</si>
  <si>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</si>
  <si>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</si>
  <si>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</si>
  <si>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</si>
  <si>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</si>
  <si>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</si>
  <si>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</si>
  <si>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</si>
  <si>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</si>
  <si>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</si>
  <si>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</si>
  <si>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</si>
  <si>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</si>
  <si>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</si>
  <si>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000 2 02 01500 00 0000 150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</si>
  <si>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</si>
  <si>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000 2 02 01600 00 0000 150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</si>
  <si>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</si>
  <si>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</si>
  <si>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</si>
  <si>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</si>
  <si>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</si>
  <si>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</si>
  <si>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</si>
  <si>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</si>
  <si>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</si>
  <si>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</si>
  <si>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</si>
  <si>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</si>
  <si>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01.09.2020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</si>
  <si>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</si>
  <si>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</si>
  <si>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</si>
  <si>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01.09.2020,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</si>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</sst>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4" sqref="E24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75390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3659.1</v>
      </c>
      <c r="F5" s="18">
        <f aca="true" t="shared" si="0" ref="F5:F27">IF(D5=0,"-",IF(E5/D5*100&gt;110,"свыше 100",ROUND((E5/D5*100),1)))</f>
        <v>53.9</v>
      </c>
    </row>
    <row r="6" spans="1:6" ht="14.2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118.3</v>
      </c>
      <c r="F6" s="18">
        <f t="shared" si="0"/>
        <v>51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118.3</v>
      </c>
      <c r="F7" s="18">
        <f t="shared" si="0"/>
        <v>51</v>
      </c>
    </row>
    <row r="8" spans="1:6" ht="4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2470.6</v>
      </c>
      <c r="F8" s="18">
        <f t="shared" si="0"/>
        <v>59.7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2470.6</v>
      </c>
      <c r="F9" s="18">
        <f t="shared" si="0"/>
        <v>59.7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145.89999999999998</v>
      </c>
      <c r="F10" s="18">
        <f t="shared" si="0"/>
        <v>50.5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40.3</v>
      </c>
      <c r="F11" s="18">
        <f t="shared" si="0"/>
        <v>57.6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105.6</v>
      </c>
      <c r="F12" s="18">
        <f t="shared" si="0"/>
        <v>48.2</v>
      </c>
    </row>
    <row r="13" spans="1:6" ht="14.25">
      <c r="A13" s="14">
        <v>9</v>
      </c>
      <c r="B13" s="15" t="s">
        <v>25</v>
      </c>
      <c r="C13" s="16" t="s">
        <v>26</v>
      </c>
      <c r="D13" s="17">
        <v>0</v>
      </c>
      <c r="E13" s="17">
        <v>0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1377</v>
      </c>
      <c r="E14" s="17">
        <f>E15+E16</f>
        <v>772.0999999999999</v>
      </c>
      <c r="F14" s="18">
        <f t="shared" si="0"/>
        <v>56.1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79.3</v>
      </c>
      <c r="F15" s="18">
        <f t="shared" si="0"/>
        <v>27.3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1087</v>
      </c>
      <c r="E16" s="17">
        <v>692.8</v>
      </c>
      <c r="F16" s="18">
        <f t="shared" si="0"/>
        <v>63.7</v>
      </c>
    </row>
    <row r="17" spans="1:6" ht="57">
      <c r="A17" s="14">
        <v>13</v>
      </c>
      <c r="B17" s="15" t="s">
        <v>33</v>
      </c>
      <c r="C17" s="16" t="s">
        <v>34</v>
      </c>
      <c r="D17" s="17">
        <f>D21+D18+D19</f>
        <v>753</v>
      </c>
      <c r="E17" s="17">
        <f>E21+E18+E19</f>
        <v>152.2</v>
      </c>
      <c r="F17" s="18">
        <f t="shared" si="0"/>
        <v>20.2</v>
      </c>
    </row>
    <row r="18" spans="1:6" ht="62.25">
      <c r="A18" s="14">
        <v>14</v>
      </c>
      <c r="B18" s="15" t="s">
        <v>35</v>
      </c>
      <c r="C18" s="16" t="s">
        <v>36</v>
      </c>
      <c r="D18" s="17">
        <v>61</v>
      </c>
      <c r="E18" s="17">
        <v>57.7</v>
      </c>
      <c r="F18" s="18">
        <f t="shared" si="0"/>
        <v>94.6</v>
      </c>
    </row>
    <row r="19" spans="1:6" ht="38.25">
      <c r="A19" s="14">
        <v>15</v>
      </c>
      <c r="B19" s="15" t="s">
        <v>37</v>
      </c>
      <c r="C19" s="16" t="s">
        <v>38</v>
      </c>
      <c r="D19" s="17">
        <v>692</v>
      </c>
      <c r="E19" s="17">
        <v>94.5</v>
      </c>
      <c r="F19" s="18">
        <f t="shared" si="0"/>
        <v>13.7</v>
      </c>
    </row>
    <row r="20" spans="1:6" ht="71.25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42352.9</v>
      </c>
      <c r="E22" s="21">
        <f>E23</f>
        <v>26031.1</v>
      </c>
      <c r="F22" s="18">
        <f t="shared" si="0"/>
        <v>61.5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42352.9</v>
      </c>
      <c r="E23" s="21">
        <f>E24+E25+E29+E26+E28+E27+E30</f>
        <v>26031.1</v>
      </c>
      <c r="F23" s="18">
        <f t="shared" si="0"/>
        <v>61.5</v>
      </c>
    </row>
    <row r="24" spans="1:9" ht="54" customHeight="1">
      <c r="A24" s="14">
        <v>19</v>
      </c>
      <c r="B24" s="19" t="s">
        <v>47</v>
      </c>
      <c r="C24" s="20" t="s">
        <v>48</v>
      </c>
      <c r="D24" s="21">
        <v>9535</v>
      </c>
      <c r="E24" s="21">
        <v>6357</v>
      </c>
      <c r="F24" s="18">
        <f t="shared" si="0"/>
        <v>66.7</v>
      </c>
      <c r="H24" s="22"/>
      <c r="I24" s="22"/>
    </row>
    <row r="25" spans="1:9" ht="56.25" customHeight="1">
      <c r="A25" s="14">
        <v>20</v>
      </c>
      <c r="B25" s="19" t="s">
        <v>49</v>
      </c>
      <c r="C25" s="20" t="s">
        <v>50</v>
      </c>
      <c r="D25" s="21">
        <v>7961</v>
      </c>
      <c r="E25" s="21">
        <v>5307</v>
      </c>
      <c r="F25" s="18">
        <f t="shared" si="0"/>
        <v>66.7</v>
      </c>
      <c r="H25" s="22"/>
      <c r="I25" s="22"/>
    </row>
    <row r="26" spans="1:9" ht="28.5">
      <c r="A26" s="14">
        <v>21</v>
      </c>
      <c r="B26" s="19" t="s">
        <v>51</v>
      </c>
      <c r="C26" s="20" t="s">
        <v>52</v>
      </c>
      <c r="D26" s="21">
        <v>50</v>
      </c>
      <c r="E26" s="21">
        <v>50</v>
      </c>
      <c r="F26" s="18">
        <f t="shared" si="0"/>
        <v>100</v>
      </c>
      <c r="H26" s="22"/>
      <c r="I26" s="22"/>
    </row>
    <row r="27" spans="1:6" ht="15.75" customHeight="1">
      <c r="A27" s="14">
        <v>22</v>
      </c>
      <c r="B27" s="19" t="s">
        <v>53</v>
      </c>
      <c r="C27" s="20" t="s">
        <v>54</v>
      </c>
      <c r="D27" s="21">
        <v>1879.9</v>
      </c>
      <c r="E27" s="21">
        <v>311.9</v>
      </c>
      <c r="F27" s="18">
        <f t="shared" si="0"/>
        <v>16.6</v>
      </c>
    </row>
    <row r="28" spans="1:6" ht="31.5" customHeight="1">
      <c r="A28" s="14">
        <v>23</v>
      </c>
      <c r="B28" s="19" t="s">
        <v>55</v>
      </c>
      <c r="C28" s="20" t="s">
        <v>56</v>
      </c>
      <c r="D28" s="21">
        <v>238</v>
      </c>
      <c r="E28" s="21">
        <v>178.7</v>
      </c>
      <c r="F28" s="18"/>
    </row>
    <row r="29" spans="1:6" ht="85.5">
      <c r="A29" s="14">
        <v>24</v>
      </c>
      <c r="B29" s="19" t="s">
        <v>57</v>
      </c>
      <c r="C29" s="20" t="s">
        <v>58</v>
      </c>
      <c r="D29" s="21">
        <v>2708.4</v>
      </c>
      <c r="E29" s="21">
        <v>1320.4</v>
      </c>
      <c r="F29" s="18">
        <f aca="true" t="shared" si="1" ref="F29:F31">IF(D29=0,"-",IF(E29/D29*100&gt;110,"свыше 100",ROUND((E29/D29*100),1)))</f>
        <v>48.8</v>
      </c>
    </row>
    <row r="30" spans="1:6" ht="14.25">
      <c r="A30" s="14">
        <v>25</v>
      </c>
      <c r="B30" s="19" t="s">
        <v>59</v>
      </c>
      <c r="C30" s="20" t="s">
        <v>60</v>
      </c>
      <c r="D30" s="21">
        <v>19980.6</v>
      </c>
      <c r="E30" s="21">
        <v>12506.1</v>
      </c>
      <c r="F30" s="18">
        <f t="shared" si="1"/>
        <v>62.6</v>
      </c>
    </row>
    <row r="31" spans="1:6" ht="14.25">
      <c r="A31" s="14"/>
      <c r="B31" s="23"/>
      <c r="C31" s="24" t="s">
        <v>61</v>
      </c>
      <c r="D31" s="25">
        <f>D22+D5</f>
        <v>49138.9</v>
      </c>
      <c r="E31" s="25">
        <f>E22+E5</f>
        <v>29690.199999999997</v>
      </c>
      <c r="F31" s="26">
        <f t="shared" si="1"/>
        <v>60.4</v>
      </c>
    </row>
    <row r="33" spans="5:6" ht="15">
      <c r="E33" s="27"/>
      <c r="F33" s="22"/>
    </row>
    <row r="34" spans="4:6" ht="12.75">
      <c r="D34" s="28"/>
      <c r="E34" s="28"/>
      <c r="F34" s="22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9" sqref="F39"/>
    </sheetView>
  </sheetViews>
  <sheetFormatPr defaultColWidth="9.00390625" defaultRowHeight="12.75"/>
  <cols>
    <col min="1" max="1" width="0.746093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75390625" style="31" customWidth="1"/>
    <col min="7" max="7" width="10.75390625" style="32" customWidth="1"/>
    <col min="8" max="16384" width="9.125" style="29" customWidth="1"/>
  </cols>
  <sheetData>
    <row r="1" spans="2:7" ht="46.5" customHeight="1">
      <c r="B1" s="33" t="s">
        <v>62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1</v>
      </c>
      <c r="C3" s="8" t="s">
        <v>63</v>
      </c>
      <c r="D3" s="8" t="s">
        <v>64</v>
      </c>
      <c r="E3" s="37" t="s">
        <v>65</v>
      </c>
      <c r="F3" s="7" t="s">
        <v>66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67</v>
      </c>
      <c r="D5" s="43" t="s">
        <v>68</v>
      </c>
      <c r="E5" s="44">
        <f>E6+E7+E8+E9+E10+E11</f>
        <v>10152.5</v>
      </c>
      <c r="F5" s="44">
        <f>F6+F7+F8+F9+F10+F11</f>
        <v>6966.800000000001</v>
      </c>
      <c r="G5" s="44">
        <f aca="true" t="shared" si="0" ref="G5:G8">IF(E5=0,"-",IF(F5/E5*100&gt;110,"свыше 100",ROUND((F5/E5*100),1)))</f>
        <v>68.6</v>
      </c>
    </row>
    <row r="6" spans="2:7" ht="28.5">
      <c r="B6" s="42">
        <f aca="true" t="shared" si="1" ref="B6:B9">B5+1</f>
        <v>2</v>
      </c>
      <c r="C6" s="19" t="s">
        <v>69</v>
      </c>
      <c r="D6" s="45" t="s">
        <v>70</v>
      </c>
      <c r="E6" s="46">
        <v>1318</v>
      </c>
      <c r="F6" s="47">
        <v>801.6</v>
      </c>
      <c r="G6" s="46">
        <f t="shared" si="0"/>
        <v>60.8</v>
      </c>
    </row>
    <row r="7" spans="2:7" ht="42.75">
      <c r="B7" s="42">
        <f t="shared" si="1"/>
        <v>3</v>
      </c>
      <c r="C7" s="19" t="s">
        <v>71</v>
      </c>
      <c r="D7" s="45" t="s">
        <v>72</v>
      </c>
      <c r="E7" s="46">
        <v>1181</v>
      </c>
      <c r="F7" s="48">
        <v>816.8</v>
      </c>
      <c r="G7" s="46">
        <f t="shared" si="0"/>
        <v>69.2</v>
      </c>
    </row>
    <row r="8" spans="2:7" ht="42.75">
      <c r="B8" s="42">
        <f t="shared" si="1"/>
        <v>4</v>
      </c>
      <c r="C8" s="19" t="s">
        <v>73</v>
      </c>
      <c r="D8" s="45" t="s">
        <v>74</v>
      </c>
      <c r="E8" s="46">
        <v>5607</v>
      </c>
      <c r="F8" s="47">
        <v>4046.3</v>
      </c>
      <c r="G8" s="46">
        <f t="shared" si="0"/>
        <v>72.2</v>
      </c>
    </row>
    <row r="9" spans="2:7" ht="14.25">
      <c r="B9" s="42">
        <f t="shared" si="1"/>
        <v>5</v>
      </c>
      <c r="C9" s="19" t="s">
        <v>75</v>
      </c>
      <c r="D9" s="45" t="s">
        <v>76</v>
      </c>
      <c r="E9" s="46">
        <v>0.5</v>
      </c>
      <c r="F9" s="47">
        <v>0</v>
      </c>
      <c r="G9" s="46">
        <v>0</v>
      </c>
    </row>
    <row r="10" spans="2:7" ht="42.75">
      <c r="B10" s="42">
        <v>6</v>
      </c>
      <c r="C10" s="19" t="s">
        <v>77</v>
      </c>
      <c r="D10" s="45" t="s">
        <v>78</v>
      </c>
      <c r="E10" s="46">
        <v>525</v>
      </c>
      <c r="F10" s="48">
        <v>396</v>
      </c>
      <c r="G10" s="46">
        <f aca="true" t="shared" si="2" ref="G10:G29">IF(E10=0,"-",IF(F10/E10*100&gt;110,"свыше 100",ROUND((F10/E10*100),1)))</f>
        <v>75.4</v>
      </c>
    </row>
    <row r="11" spans="2:7" ht="14.25">
      <c r="B11" s="42">
        <v>7</v>
      </c>
      <c r="C11" s="19" t="s">
        <v>79</v>
      </c>
      <c r="D11" s="45" t="s">
        <v>80</v>
      </c>
      <c r="E11" s="46">
        <v>1521</v>
      </c>
      <c r="F11" s="47">
        <v>906.1</v>
      </c>
      <c r="G11" s="46">
        <f t="shared" si="2"/>
        <v>59.6</v>
      </c>
    </row>
    <row r="12" spans="2:7" ht="14.25">
      <c r="B12" s="42">
        <f aca="true" t="shared" si="3" ref="B12:B14">B11+1</f>
        <v>8</v>
      </c>
      <c r="C12" s="23" t="s">
        <v>81</v>
      </c>
      <c r="D12" s="43" t="s">
        <v>82</v>
      </c>
      <c r="E12" s="25">
        <f>E13</f>
        <v>237.3</v>
      </c>
      <c r="F12" s="25">
        <f>F13</f>
        <v>156.6</v>
      </c>
      <c r="G12" s="44">
        <f t="shared" si="2"/>
        <v>66</v>
      </c>
    </row>
    <row r="13" spans="2:7" s="41" customFormat="1" ht="14.25">
      <c r="B13" s="42">
        <f t="shared" si="3"/>
        <v>9</v>
      </c>
      <c r="C13" s="19" t="s">
        <v>83</v>
      </c>
      <c r="D13" s="45" t="s">
        <v>84</v>
      </c>
      <c r="E13" s="46">
        <v>237.3</v>
      </c>
      <c r="F13" s="47">
        <v>156.6</v>
      </c>
      <c r="G13" s="46">
        <f t="shared" si="2"/>
        <v>66</v>
      </c>
    </row>
    <row r="14" spans="2:7" ht="28.5">
      <c r="B14" s="42">
        <f t="shared" si="3"/>
        <v>10</v>
      </c>
      <c r="C14" s="23" t="s">
        <v>85</v>
      </c>
      <c r="D14" s="43" t="s">
        <v>86</v>
      </c>
      <c r="E14" s="25">
        <f>E15+E16</f>
        <v>101</v>
      </c>
      <c r="F14" s="25">
        <f>F15+F16</f>
        <v>81.5</v>
      </c>
      <c r="G14" s="44">
        <f t="shared" si="2"/>
        <v>80.7</v>
      </c>
    </row>
    <row r="15" spans="2:7" ht="14.25">
      <c r="B15" s="42">
        <v>11</v>
      </c>
      <c r="C15" s="19" t="s">
        <v>87</v>
      </c>
      <c r="D15" s="45" t="s">
        <v>88</v>
      </c>
      <c r="E15" s="46">
        <v>101</v>
      </c>
      <c r="F15" s="47">
        <v>81.5</v>
      </c>
      <c r="G15" s="46">
        <f t="shared" si="2"/>
        <v>80.7</v>
      </c>
    </row>
    <row r="16" spans="2:7" ht="28.5">
      <c r="B16" s="42">
        <v>12</v>
      </c>
      <c r="C16" s="19" t="s">
        <v>89</v>
      </c>
      <c r="D16" s="45" t="s">
        <v>90</v>
      </c>
      <c r="E16" s="46">
        <v>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91</v>
      </c>
      <c r="D17" s="43" t="s">
        <v>92</v>
      </c>
      <c r="E17" s="44">
        <f>E18+E19+E20+E21</f>
        <v>8401.2</v>
      </c>
      <c r="F17" s="44">
        <f>F18+F19+F20+F21</f>
        <v>3852</v>
      </c>
      <c r="G17" s="44">
        <f t="shared" si="2"/>
        <v>45.9</v>
      </c>
    </row>
    <row r="18" spans="2:7" ht="14.25">
      <c r="B18" s="42">
        <v>14</v>
      </c>
      <c r="C18" s="19" t="s">
        <v>93</v>
      </c>
      <c r="D18" s="45" t="s">
        <v>94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95</v>
      </c>
      <c r="D19" s="45" t="s">
        <v>96</v>
      </c>
      <c r="E19" s="46">
        <v>937</v>
      </c>
      <c r="F19" s="47">
        <v>809.3</v>
      </c>
      <c r="G19" s="44">
        <f t="shared" si="2"/>
        <v>86.4</v>
      </c>
    </row>
    <row r="20" spans="2:7" ht="14.25">
      <c r="B20" s="42">
        <f>B19+1</f>
        <v>16</v>
      </c>
      <c r="C20" s="19" t="s">
        <v>97</v>
      </c>
      <c r="D20" s="45" t="s">
        <v>98</v>
      </c>
      <c r="E20" s="46">
        <v>4191</v>
      </c>
      <c r="F20" s="47">
        <v>2300.7</v>
      </c>
      <c r="G20" s="46">
        <f t="shared" si="2"/>
        <v>54.9</v>
      </c>
    </row>
    <row r="21" spans="2:7" ht="14.25">
      <c r="B21" s="42">
        <v>17</v>
      </c>
      <c r="C21" s="19" t="s">
        <v>99</v>
      </c>
      <c r="D21" s="45" t="s">
        <v>100</v>
      </c>
      <c r="E21" s="46">
        <v>3273.2</v>
      </c>
      <c r="F21" s="47">
        <v>742</v>
      </c>
      <c r="G21" s="46">
        <f t="shared" si="2"/>
        <v>22.7</v>
      </c>
    </row>
    <row r="22" spans="2:7" ht="14.25">
      <c r="B22" s="42">
        <f aca="true" t="shared" si="4" ref="B22:B25">B21+1</f>
        <v>18</v>
      </c>
      <c r="C22" s="23" t="s">
        <v>101</v>
      </c>
      <c r="D22" s="43" t="s">
        <v>102</v>
      </c>
      <c r="E22" s="44">
        <f>E23+E24+E26+E25</f>
        <v>11975.300000000001</v>
      </c>
      <c r="F22" s="44">
        <f>F23+F24+F26+F25</f>
        <v>4710.3</v>
      </c>
      <c r="G22" s="44">
        <f t="shared" si="2"/>
        <v>39.3</v>
      </c>
    </row>
    <row r="23" spans="2:7" ht="14.25">
      <c r="B23" s="42">
        <f t="shared" si="4"/>
        <v>19</v>
      </c>
      <c r="C23" s="19" t="s">
        <v>103</v>
      </c>
      <c r="D23" s="45" t="s">
        <v>104</v>
      </c>
      <c r="E23" s="46">
        <v>11.6</v>
      </c>
      <c r="F23" s="48">
        <v>3.5</v>
      </c>
      <c r="G23" s="46">
        <f t="shared" si="2"/>
        <v>30.2</v>
      </c>
    </row>
    <row r="24" spans="2:7" ht="14.25">
      <c r="B24" s="42">
        <f t="shared" si="4"/>
        <v>20</v>
      </c>
      <c r="C24" s="19" t="s">
        <v>105</v>
      </c>
      <c r="D24" s="45" t="s">
        <v>106</v>
      </c>
      <c r="E24" s="46">
        <v>3529</v>
      </c>
      <c r="F24" s="48">
        <v>1306.4</v>
      </c>
      <c r="G24" s="46">
        <f t="shared" si="2"/>
        <v>37</v>
      </c>
    </row>
    <row r="25" spans="2:7" s="41" customFormat="1" ht="14.25">
      <c r="B25" s="42">
        <f t="shared" si="4"/>
        <v>21</v>
      </c>
      <c r="C25" s="19" t="s">
        <v>107</v>
      </c>
      <c r="D25" s="45" t="s">
        <v>108</v>
      </c>
      <c r="E25" s="46">
        <v>8434.7</v>
      </c>
      <c r="F25" s="47">
        <v>3400.4</v>
      </c>
      <c r="G25" s="46">
        <f t="shared" si="2"/>
        <v>40.3</v>
      </c>
    </row>
    <row r="26" spans="2:7" s="41" customFormat="1" ht="28.5">
      <c r="B26" s="42">
        <v>22</v>
      </c>
      <c r="C26" s="19" t="s">
        <v>109</v>
      </c>
      <c r="D26" s="45" t="s">
        <v>110</v>
      </c>
      <c r="E26" s="46">
        <v>0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111</v>
      </c>
      <c r="D27" s="43" t="s">
        <v>112</v>
      </c>
      <c r="E27" s="44">
        <f>E28</f>
        <v>67.6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113</v>
      </c>
      <c r="D28" s="45" t="s">
        <v>114</v>
      </c>
      <c r="E28" s="46">
        <v>67.6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115</v>
      </c>
      <c r="D29" s="43" t="s">
        <v>116</v>
      </c>
      <c r="E29" s="44">
        <f>E30</f>
        <v>7</v>
      </c>
      <c r="F29" s="44">
        <f>F30</f>
        <v>7</v>
      </c>
      <c r="G29" s="44">
        <f t="shared" si="2"/>
        <v>100</v>
      </c>
    </row>
    <row r="30" spans="2:7" s="41" customFormat="1" ht="14.25">
      <c r="B30" s="42">
        <f aca="true" t="shared" si="5" ref="B30:B32">B29+1</f>
        <v>24</v>
      </c>
      <c r="C30" s="19" t="s">
        <v>117</v>
      </c>
      <c r="D30" s="45" t="s">
        <v>118</v>
      </c>
      <c r="E30" s="46">
        <v>7</v>
      </c>
      <c r="F30" s="47">
        <v>7</v>
      </c>
      <c r="G30" s="46">
        <v>0</v>
      </c>
    </row>
    <row r="31" spans="2:7" ht="14.25">
      <c r="B31" s="42">
        <f t="shared" si="5"/>
        <v>25</v>
      </c>
      <c r="C31" s="23" t="s">
        <v>119</v>
      </c>
      <c r="D31" s="43" t="s">
        <v>120</v>
      </c>
      <c r="E31" s="44">
        <f>E32</f>
        <v>18698</v>
      </c>
      <c r="F31" s="44">
        <f>F32</f>
        <v>13130</v>
      </c>
      <c r="G31" s="44">
        <f aca="true" t="shared" si="6" ref="G31:G37">IF(E31=0,"-",IF(F31/E31*100&gt;110,"свыше 100",ROUND((F31/E31*100),1)))</f>
        <v>70.2</v>
      </c>
    </row>
    <row r="32" spans="2:7" ht="14.25">
      <c r="B32" s="42">
        <f t="shared" si="5"/>
        <v>26</v>
      </c>
      <c r="C32" s="19" t="s">
        <v>121</v>
      </c>
      <c r="D32" s="45" t="s">
        <v>122</v>
      </c>
      <c r="E32" s="46">
        <v>18698</v>
      </c>
      <c r="F32" s="47">
        <v>13130</v>
      </c>
      <c r="G32" s="46">
        <f t="shared" si="6"/>
        <v>70.2</v>
      </c>
    </row>
    <row r="33" spans="2:7" ht="14.25">
      <c r="B33" s="42">
        <v>27</v>
      </c>
      <c r="C33" s="23" t="s">
        <v>123</v>
      </c>
      <c r="D33" s="43" t="s">
        <v>124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125</v>
      </c>
      <c r="D34" s="45" t="s">
        <v>126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127</v>
      </c>
      <c r="D35" s="43" t="s">
        <v>128</v>
      </c>
      <c r="E35" s="44">
        <f>E36</f>
        <v>155</v>
      </c>
      <c r="F35" s="44">
        <f>F36</f>
        <v>114.1</v>
      </c>
      <c r="G35" s="44">
        <f t="shared" si="6"/>
        <v>73.6</v>
      </c>
    </row>
    <row r="36" spans="2:7" ht="14.25">
      <c r="B36" s="42">
        <f t="shared" si="7"/>
        <v>30</v>
      </c>
      <c r="C36" s="19" t="s">
        <v>129</v>
      </c>
      <c r="D36" s="45" t="s">
        <v>130</v>
      </c>
      <c r="E36" s="46">
        <v>155</v>
      </c>
      <c r="F36" s="47">
        <v>114.1</v>
      </c>
      <c r="G36" s="46">
        <f t="shared" si="6"/>
        <v>73.6</v>
      </c>
    </row>
    <row r="37" spans="2:7" ht="14.25">
      <c r="B37" s="42">
        <f t="shared" si="7"/>
        <v>31</v>
      </c>
      <c r="C37" s="23" t="s">
        <v>131</v>
      </c>
      <c r="D37" s="43" t="s">
        <v>132</v>
      </c>
      <c r="E37" s="44">
        <f>E38</f>
        <v>37</v>
      </c>
      <c r="F37" s="44">
        <f>F38</f>
        <v>16.2</v>
      </c>
      <c r="G37" s="44">
        <f t="shared" si="6"/>
        <v>43.8</v>
      </c>
    </row>
    <row r="38" spans="2:7" ht="15.75" customHeight="1">
      <c r="B38" s="42">
        <v>32</v>
      </c>
      <c r="C38" s="19" t="s">
        <v>133</v>
      </c>
      <c r="D38" s="45" t="s">
        <v>134</v>
      </c>
      <c r="E38" s="46">
        <v>37</v>
      </c>
      <c r="F38" s="47">
        <v>16.2</v>
      </c>
      <c r="G38" s="46">
        <v>0</v>
      </c>
    </row>
    <row r="39" spans="2:7" ht="14.25">
      <c r="B39" s="42">
        <v>33</v>
      </c>
      <c r="C39" s="23"/>
      <c r="D39" s="43" t="s">
        <v>135</v>
      </c>
      <c r="E39" s="44">
        <f>E37+E35+E31+E29+E22+E17+E14+E12+E5+E33+E27</f>
        <v>49838.9</v>
      </c>
      <c r="F39" s="44">
        <f>F37+F35+F31+F29+F22+F17+F14+F12+F5+F33+F27</f>
        <v>29034.5</v>
      </c>
      <c r="G39" s="44">
        <f>IF(E39=0,"-",IF(F39/E39*100&gt;110,"свыше 100",ROUND((F39/E39*100),1)))</f>
        <v>58.3</v>
      </c>
    </row>
    <row r="40" spans="2:7" s="41" customFormat="1" ht="75" customHeight="1">
      <c r="B40" s="49" t="s">
        <v>136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2020-09-16T04:19:27Z</dcterms:modified>
  <cp:category/>
  <cp:version/>
  <cp:contentType/>
  <cp:contentStatus/>
  <cp:revision>5</cp:revision>
</cp:coreProperties>
</file>